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membersportal.hssontario.ca/hccss/Finance/Shared Documents/Fiscal 2023-24/Consolidated MOH Requests/BPSAA Board and Executive Expenses/Q1/"/>
    </mc:Choice>
  </mc:AlternateContent>
  <bookViews>
    <workbookView xWindow="0" yWindow="0" windowWidth="23040" windowHeight="8616" activeTab="5"/>
  </bookViews>
  <sheets>
    <sheet name="C. Martineau" sheetId="6" r:id="rId1"/>
    <sheet name="L. Burden" sheetId="1" r:id="rId2"/>
    <sheet name="K.Dschankilic" sheetId="3" r:id="rId3"/>
    <sheet name="B. Bell" sheetId="4" r:id="rId4"/>
    <sheet name="M. Krakower" sheetId="5" r:id="rId5"/>
    <sheet name="L. Tweedy" sheetId="7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1">'L. Burden'!$A$1:$K$29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7" l="1"/>
  <c r="D16" i="7"/>
  <c r="D14" i="7"/>
  <c r="D13" i="7"/>
  <c r="D12" i="7"/>
  <c r="D34" i="1" l="1"/>
  <c r="D30" i="1"/>
  <c r="D29" i="1"/>
  <c r="D28" i="1"/>
  <c r="D26" i="1"/>
  <c r="D25" i="1"/>
  <c r="D24" i="1"/>
  <c r="D22" i="1"/>
  <c r="D18" i="1"/>
  <c r="D16" i="1"/>
  <c r="D41" i="6" l="1"/>
  <c r="D40" i="6"/>
  <c r="D39" i="6"/>
  <c r="D38" i="6"/>
  <c r="D36" i="6"/>
  <c r="D33" i="6"/>
  <c r="D25" i="6"/>
  <c r="D24" i="6"/>
  <c r="D23" i="6"/>
  <c r="D22" i="6"/>
  <c r="D21" i="6"/>
  <c r="D19" i="6"/>
  <c r="D16" i="6"/>
  <c r="D15" i="6"/>
</calcChain>
</file>

<file path=xl/sharedStrings.xml><?xml version="1.0" encoding="utf-8"?>
<sst xmlns="http://schemas.openxmlformats.org/spreadsheetml/2006/main" count="198" uniqueCount="40">
  <si>
    <t>Name:</t>
  </si>
  <si>
    <t>Title:</t>
  </si>
  <si>
    <t>Reporting Period:</t>
  </si>
  <si>
    <t>Date</t>
  </si>
  <si>
    <t>Amount</t>
  </si>
  <si>
    <t>Expense Category</t>
  </si>
  <si>
    <t>Description</t>
  </si>
  <si>
    <t>Travel - Mileage</t>
  </si>
  <si>
    <t>Travel - Accommodation</t>
  </si>
  <si>
    <t>Travel - Incidentals</t>
  </si>
  <si>
    <t>Travel - Meals</t>
  </si>
  <si>
    <t>Board Meeting</t>
  </si>
  <si>
    <t>Regional Internal Meeting</t>
  </si>
  <si>
    <t>Training / Conference / Forum</t>
  </si>
  <si>
    <t>Lisa Burden</t>
  </si>
  <si>
    <t>Chief Patient Services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</si>
  <si>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East</t>
    </r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</si>
  <si>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</t>
    </r>
  </si>
  <si>
    <t xml:space="preserve">Karin Dschankilic </t>
  </si>
  <si>
    <t>Chief Corporate Services Officer and Chief Financial Officer</t>
  </si>
  <si>
    <t>Barbara Bell</t>
  </si>
  <si>
    <t>Chief Quality, Safety and Risk Officer</t>
  </si>
  <si>
    <r>
      <rPr>
        <b/>
        <sz val="17"/>
        <color theme="0"/>
        <rFont val="Calibri"/>
        <family val="2"/>
        <scheme val="minor"/>
      </rPr>
      <t>HOME AND COMMUNITY CARE
SUPPORT SERVICES</t>
    </r>
    <r>
      <rPr>
        <b/>
        <sz val="14"/>
        <color theme="0"/>
        <rFont val="Calibri"/>
        <family val="2"/>
        <scheme val="minor"/>
      </rPr>
      <t xml:space="preserve">
Central West</t>
    </r>
  </si>
  <si>
    <t>Marla Krakower</t>
  </si>
  <si>
    <t>Chief Strategy, Transformation and Engagement Officer</t>
  </si>
  <si>
    <r>
      <rPr>
        <b/>
        <sz val="17"/>
        <rFont val="Calibri"/>
        <family val="2"/>
        <scheme val="minor"/>
      </rPr>
      <t>HOME AND COMMUNITY CARE
SUPPORT SERVICES</t>
    </r>
    <r>
      <rPr>
        <b/>
        <sz val="14"/>
        <rFont val="Calibri"/>
        <family val="2"/>
        <scheme val="minor"/>
      </rPr>
      <t xml:space="preserve">
South East</t>
    </r>
  </si>
  <si>
    <t>Cynthia Martineau</t>
  </si>
  <si>
    <t>Chief Executive Officer</t>
  </si>
  <si>
    <t>Lisa Tweedy</t>
  </si>
  <si>
    <t>Chief Human Resources Officer</t>
  </si>
  <si>
    <t>Q1 2023/24</t>
  </si>
  <si>
    <t>Provincial VP Meeting</t>
  </si>
  <si>
    <t xml:space="preserve">Travel - Train </t>
  </si>
  <si>
    <t>Travel - Taxi/Public Transit</t>
  </si>
  <si>
    <t>Travel - Parking</t>
  </si>
  <si>
    <t>Meeting with Stakeholder</t>
  </si>
  <si>
    <t>Committee Meeting</t>
  </si>
  <si>
    <t>Site Visit</t>
  </si>
  <si>
    <t>Apr 1 -Jun 30 2023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</si>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</sst>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93A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465926084170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2" xfId="0" applyBorder="1" applyAlignment="1">
      <alignment horizontal="left"/>
    </xf>
    <xf numFmtId="164" fontId="0" fillId="0" borderId="2" xfId="1" applyFont="1" applyFill="1" applyBorder="1"/>
    <xf numFmtId="164" fontId="0" fillId="0" borderId="0" xfId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0" fontId="0" fillId="0" borderId="0" xfId="0" applyBorder="1"/>
    <xf numFmtId="164" fontId="0" fillId="0" borderId="6" xfId="1" applyNumberFormat="1" applyFont="1" applyFill="1" applyBorder="1"/>
    <xf numFmtId="164" fontId="0" fillId="0" borderId="5" xfId="1" applyNumberFormat="1" applyFont="1" applyFill="1" applyBorder="1"/>
    <xf numFmtId="15" fontId="0" fillId="0" borderId="2" xfId="0" applyNumberForma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5" fillId="5" borderId="0" xfId="0" applyFont="1" applyFill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0" fontId="2" fillId="3" borderId="2" xfId="0" applyFont="1" applyFill="1" applyBorder="1" applyAlignment="1">
      <alignment horizontal="center" vertical="center"/>
    </xf>
    <xf numFmtId="15" fontId="0" fillId="0" borderId="2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3" fillId="2" borderId="0" xfId="0" applyFont="1" applyFill="1" applyAlignment="1">
      <alignment horizontal="left" wrapText="1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6" xfId="0" applyNumberFormat="1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Alignment="1"/>
    <xf numFmtId="0" fontId="0" fillId="0" borderId="2" xfId="0" applyNumberFormat="1" applyFill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65" fontId="0" fillId="0" borderId="3" xfId="0" applyNumberFormat="1" applyBorder="1" applyAlignment="1">
      <alignment horizontal="left"/>
    </xf>
    <xf numFmtId="0" fontId="0" fillId="0" borderId="3" xfId="0" applyNumberFormat="1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3" fillId="4" borderId="0" xfId="0" applyFont="1" applyFill="1" applyAlignment="1">
      <alignment horizontal="left" wrapText="1"/>
    </xf>
    <xf numFmtId="15" fontId="0" fillId="0" borderId="0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93A77"/>
      <color rgb="FF7D9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nda.gordon\AppData\Local\Microsoft\Windows\INetCache\Content.Outlook\I7KA9N6H\BPSAA%20Q1%202023-24%20SE%202%20Executive%20Expense%20Claims%20Report%20-%20C%20Martineau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1%202023-24%20SE%201%20Executive%20Expense%20Claims%20Report%20-%20L%20Tweed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1%202023-24%20Executive%20Expense%20Claims%20Report%20-%20L.%20Burde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Central%201%20Executive%20Expense%20Claims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1%202023-24%20Executive%20Expense%20Claims%20Report%20-%20K.%20Dschankili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Central%202%20Executive%20Expense%20Claims%20Repor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1%202023-24%20Central%202%20Executive%20Expense%20Claims%20Repor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CW%20Executive%20Expense%20Claims%20Repor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BPSAA%20Q1%202023-24%20CW%20Executive%20Expense%20Claims%20Report%20-%20M.%20Krakow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SAA%20Q4%20SE%202%20Executive%20Expense%20Claims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dropdown lists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down list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22" workbookViewId="0">
      <selection activeCell="G15" sqref="G15:J15"/>
    </sheetView>
  </sheetViews>
  <sheetFormatPr defaultRowHeight="14.4" x14ac:dyDescent="0.3"/>
  <cols>
    <col min="1" max="1" width="3.33203125" customWidth="1"/>
    <col min="6" max="6" width="19" customWidth="1"/>
    <col min="11" max="11" width="0.44140625" customWidth="1"/>
  </cols>
  <sheetData>
    <row r="1" spans="1:11" ht="14.4" customHeight="1" x14ac:dyDescent="0.3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51.7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4" spans="1:11" ht="14.4" customHeight="1" x14ac:dyDescent="0.3">
      <c r="B4" s="7" t="s">
        <v>0</v>
      </c>
      <c r="C4" s="27" t="s">
        <v>26</v>
      </c>
      <c r="D4" s="28"/>
      <c r="E4" s="28"/>
      <c r="F4" s="28"/>
    </row>
    <row r="5" spans="1:11" x14ac:dyDescent="0.3">
      <c r="B5" s="7"/>
      <c r="C5" s="12"/>
      <c r="D5" s="11"/>
      <c r="E5" s="11"/>
      <c r="F5" s="11"/>
    </row>
    <row r="6" spans="1:11" x14ac:dyDescent="0.3">
      <c r="B6" s="2" t="s">
        <v>1</v>
      </c>
      <c r="C6" t="s">
        <v>27</v>
      </c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x14ac:dyDescent="0.3">
      <c r="A11" s="2"/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  <c r="K11" s="2"/>
    </row>
    <row r="12" spans="1:11" x14ac:dyDescent="0.3">
      <c r="B12" s="23">
        <v>45033</v>
      </c>
      <c r="C12" s="24"/>
      <c r="D12" s="16">
        <v>11.06</v>
      </c>
      <c r="E12" s="25" t="s">
        <v>10</v>
      </c>
      <c r="F12" s="25"/>
      <c r="G12" s="25" t="s">
        <v>31</v>
      </c>
      <c r="H12" s="25"/>
      <c r="I12" s="25"/>
      <c r="J12" s="25"/>
    </row>
    <row r="13" spans="1:11" x14ac:dyDescent="0.3">
      <c r="B13" s="23">
        <v>45033</v>
      </c>
      <c r="C13" s="24"/>
      <c r="D13" s="16">
        <v>154</v>
      </c>
      <c r="E13" s="25" t="s">
        <v>32</v>
      </c>
      <c r="F13" s="25"/>
      <c r="G13" s="25" t="s">
        <v>31</v>
      </c>
      <c r="H13" s="25"/>
      <c r="I13" s="25"/>
      <c r="J13" s="25"/>
    </row>
    <row r="14" spans="1:11" x14ac:dyDescent="0.3">
      <c r="B14" s="23">
        <v>45033</v>
      </c>
      <c r="C14" s="24"/>
      <c r="D14" s="16">
        <v>9.9600000000000009</v>
      </c>
      <c r="E14" s="25" t="s">
        <v>33</v>
      </c>
      <c r="F14" s="25"/>
      <c r="G14" s="25" t="s">
        <v>31</v>
      </c>
      <c r="H14" s="25"/>
      <c r="I14" s="25"/>
      <c r="J14" s="25"/>
    </row>
    <row r="15" spans="1:11" x14ac:dyDescent="0.3">
      <c r="B15" s="23">
        <v>45033</v>
      </c>
      <c r="C15" s="24"/>
      <c r="D15" s="16">
        <f>10</f>
        <v>10</v>
      </c>
      <c r="E15" s="25" t="s">
        <v>34</v>
      </c>
      <c r="F15" s="25"/>
      <c r="G15" s="25" t="s">
        <v>31</v>
      </c>
      <c r="H15" s="25"/>
      <c r="I15" s="25"/>
      <c r="J15" s="25"/>
    </row>
    <row r="16" spans="1:11" x14ac:dyDescent="0.3">
      <c r="B16" s="23">
        <v>45035</v>
      </c>
      <c r="C16" s="24"/>
      <c r="D16" s="16">
        <f>11.06+19.91</f>
        <v>30.97</v>
      </c>
      <c r="E16" s="25" t="s">
        <v>10</v>
      </c>
      <c r="F16" s="25"/>
      <c r="G16" s="25" t="s">
        <v>13</v>
      </c>
      <c r="H16" s="25"/>
      <c r="I16" s="25"/>
      <c r="J16" s="25"/>
    </row>
    <row r="17" spans="2:10" x14ac:dyDescent="0.3">
      <c r="B17" s="23">
        <v>45035</v>
      </c>
      <c r="C17" s="24"/>
      <c r="D17" s="16">
        <v>154</v>
      </c>
      <c r="E17" s="25" t="s">
        <v>32</v>
      </c>
      <c r="F17" s="25"/>
      <c r="G17" s="25" t="s">
        <v>13</v>
      </c>
      <c r="H17" s="25"/>
      <c r="I17" s="25"/>
      <c r="J17" s="25"/>
    </row>
    <row r="18" spans="2:10" x14ac:dyDescent="0.3">
      <c r="B18" s="23">
        <v>45035</v>
      </c>
      <c r="C18" s="24"/>
      <c r="D18" s="16">
        <v>530.4</v>
      </c>
      <c r="E18" s="25" t="s">
        <v>8</v>
      </c>
      <c r="F18" s="25"/>
      <c r="G18" s="25" t="s">
        <v>13</v>
      </c>
      <c r="H18" s="25"/>
      <c r="I18" s="25"/>
      <c r="J18" s="25"/>
    </row>
    <row r="19" spans="2:10" x14ac:dyDescent="0.3">
      <c r="B19" s="23">
        <v>45035</v>
      </c>
      <c r="C19" s="24"/>
      <c r="D19" s="16">
        <f>25/1.13</f>
        <v>22.123893805309738</v>
      </c>
      <c r="E19" s="25" t="s">
        <v>33</v>
      </c>
      <c r="F19" s="25"/>
      <c r="G19" s="25" t="s">
        <v>13</v>
      </c>
      <c r="H19" s="25"/>
      <c r="I19" s="25"/>
      <c r="J19" s="25"/>
    </row>
    <row r="20" spans="2:10" x14ac:dyDescent="0.3">
      <c r="B20" s="23">
        <v>45035</v>
      </c>
      <c r="C20" s="24"/>
      <c r="D20" s="16">
        <v>30</v>
      </c>
      <c r="E20" s="25" t="s">
        <v>34</v>
      </c>
      <c r="F20" s="25"/>
      <c r="G20" s="25" t="s">
        <v>13</v>
      </c>
      <c r="H20" s="25"/>
      <c r="I20" s="25"/>
      <c r="J20" s="25"/>
    </row>
    <row r="21" spans="2:10" x14ac:dyDescent="0.3">
      <c r="B21" s="23">
        <v>45036</v>
      </c>
      <c r="C21" s="24"/>
      <c r="D21" s="16">
        <f>8.85+11.06+19.91</f>
        <v>39.82</v>
      </c>
      <c r="E21" s="25" t="s">
        <v>10</v>
      </c>
      <c r="F21" s="25"/>
      <c r="G21" s="25" t="s">
        <v>13</v>
      </c>
      <c r="H21" s="25"/>
      <c r="I21" s="25"/>
      <c r="J21" s="25"/>
    </row>
    <row r="22" spans="2:10" x14ac:dyDescent="0.3">
      <c r="B22" s="23">
        <v>45037</v>
      </c>
      <c r="C22" s="24"/>
      <c r="D22" s="16">
        <f>8.85+11.06</f>
        <v>19.91</v>
      </c>
      <c r="E22" s="25" t="s">
        <v>10</v>
      </c>
      <c r="F22" s="25"/>
      <c r="G22" s="25" t="s">
        <v>13</v>
      </c>
      <c r="H22" s="25"/>
      <c r="I22" s="25"/>
      <c r="J22" s="25"/>
    </row>
    <row r="23" spans="2:10" x14ac:dyDescent="0.3">
      <c r="B23" s="23">
        <v>45037</v>
      </c>
      <c r="C23" s="24"/>
      <c r="D23" s="16">
        <f>10/1.13</f>
        <v>8.8495575221238951</v>
      </c>
      <c r="E23" s="25" t="s">
        <v>33</v>
      </c>
      <c r="F23" s="25"/>
      <c r="G23" s="25" t="s">
        <v>13</v>
      </c>
      <c r="H23" s="25"/>
      <c r="I23" s="25"/>
      <c r="J23" s="25"/>
    </row>
    <row r="24" spans="2:10" x14ac:dyDescent="0.3">
      <c r="B24" s="23">
        <v>45040</v>
      </c>
      <c r="C24" s="24"/>
      <c r="D24" s="16">
        <f>11.06</f>
        <v>11.06</v>
      </c>
      <c r="E24" s="25" t="s">
        <v>10</v>
      </c>
      <c r="F24" s="25"/>
      <c r="G24" s="25" t="s">
        <v>35</v>
      </c>
      <c r="H24" s="25"/>
      <c r="I24" s="25"/>
      <c r="J24" s="25"/>
    </row>
    <row r="25" spans="2:10" x14ac:dyDescent="0.3">
      <c r="B25" s="23">
        <v>45040</v>
      </c>
      <c r="C25" s="24"/>
      <c r="D25" s="16">
        <f>428*0.4</f>
        <v>171.20000000000002</v>
      </c>
      <c r="E25" s="25" t="s">
        <v>7</v>
      </c>
      <c r="F25" s="25"/>
      <c r="G25" s="25" t="s">
        <v>35</v>
      </c>
      <c r="H25" s="25"/>
      <c r="I25" s="25"/>
      <c r="J25" s="25"/>
    </row>
    <row r="26" spans="2:10" x14ac:dyDescent="0.3">
      <c r="B26" s="23">
        <v>45043</v>
      </c>
      <c r="C26" s="24"/>
      <c r="D26" s="16">
        <v>11.06</v>
      </c>
      <c r="E26" s="25" t="s">
        <v>10</v>
      </c>
      <c r="F26" s="25"/>
      <c r="G26" s="25" t="s">
        <v>31</v>
      </c>
      <c r="H26" s="25"/>
      <c r="I26" s="25"/>
      <c r="J26" s="25"/>
    </row>
    <row r="27" spans="2:10" x14ac:dyDescent="0.3">
      <c r="B27" s="23">
        <v>45043</v>
      </c>
      <c r="C27" s="24"/>
      <c r="D27" s="16">
        <v>151</v>
      </c>
      <c r="E27" s="25" t="s">
        <v>32</v>
      </c>
      <c r="F27" s="25"/>
      <c r="G27" s="25" t="s">
        <v>31</v>
      </c>
      <c r="H27" s="25"/>
      <c r="I27" s="25"/>
      <c r="J27" s="25"/>
    </row>
    <row r="28" spans="2:10" x14ac:dyDescent="0.3">
      <c r="B28" s="23">
        <v>45043</v>
      </c>
      <c r="C28" s="24"/>
      <c r="D28" s="16">
        <v>10.62</v>
      </c>
      <c r="E28" s="25" t="s">
        <v>33</v>
      </c>
      <c r="F28" s="25"/>
      <c r="G28" s="25" t="s">
        <v>31</v>
      </c>
      <c r="H28" s="25"/>
      <c r="I28" s="25"/>
      <c r="J28" s="25"/>
    </row>
    <row r="29" spans="2:10" x14ac:dyDescent="0.3">
      <c r="B29" s="23">
        <v>45043</v>
      </c>
      <c r="C29" s="24"/>
      <c r="D29" s="16">
        <v>10</v>
      </c>
      <c r="E29" s="25" t="s">
        <v>34</v>
      </c>
      <c r="F29" s="25"/>
      <c r="G29" s="25" t="s">
        <v>31</v>
      </c>
      <c r="H29" s="25"/>
      <c r="I29" s="25"/>
      <c r="J29" s="25"/>
    </row>
    <row r="30" spans="2:10" x14ac:dyDescent="0.3">
      <c r="B30" s="23">
        <v>45000</v>
      </c>
      <c r="C30" s="24"/>
      <c r="D30" s="16">
        <v>70.72</v>
      </c>
      <c r="E30" s="25" t="s">
        <v>9</v>
      </c>
      <c r="F30" s="25"/>
      <c r="G30" s="25" t="s">
        <v>11</v>
      </c>
      <c r="H30" s="25"/>
      <c r="I30" s="25"/>
      <c r="J30" s="25"/>
    </row>
    <row r="31" spans="2:10" x14ac:dyDescent="0.3">
      <c r="B31" s="23">
        <v>45051</v>
      </c>
      <c r="C31" s="24"/>
      <c r="D31" s="16">
        <v>11.06</v>
      </c>
      <c r="E31" s="25" t="s">
        <v>10</v>
      </c>
      <c r="F31" s="25"/>
      <c r="G31" s="25" t="s">
        <v>31</v>
      </c>
      <c r="H31" s="25"/>
      <c r="I31" s="25"/>
      <c r="J31" s="25"/>
    </row>
    <row r="32" spans="2:10" x14ac:dyDescent="0.3">
      <c r="B32" s="23">
        <v>45051</v>
      </c>
      <c r="C32" s="24"/>
      <c r="D32" s="16">
        <v>17</v>
      </c>
      <c r="E32" s="25" t="s">
        <v>34</v>
      </c>
      <c r="F32" s="25"/>
      <c r="G32" s="25" t="s">
        <v>31</v>
      </c>
      <c r="H32" s="25"/>
      <c r="I32" s="25"/>
      <c r="J32" s="25"/>
    </row>
    <row r="33" spans="2:10" x14ac:dyDescent="0.3">
      <c r="B33" s="23">
        <v>45051</v>
      </c>
      <c r="C33" s="24"/>
      <c r="D33" s="16">
        <f>370*0.4</f>
        <v>148</v>
      </c>
      <c r="E33" s="25" t="s">
        <v>7</v>
      </c>
      <c r="F33" s="25"/>
      <c r="G33" s="25" t="s">
        <v>31</v>
      </c>
      <c r="H33" s="25"/>
      <c r="I33" s="25"/>
      <c r="J33" s="25"/>
    </row>
    <row r="34" spans="2:10" x14ac:dyDescent="0.3">
      <c r="B34" s="23">
        <v>45056</v>
      </c>
      <c r="C34" s="24"/>
      <c r="D34" s="16">
        <v>11.06</v>
      </c>
      <c r="E34" s="25" t="s">
        <v>10</v>
      </c>
      <c r="F34" s="25"/>
      <c r="G34" s="25" t="s">
        <v>35</v>
      </c>
      <c r="H34" s="25"/>
      <c r="I34" s="25"/>
      <c r="J34" s="25"/>
    </row>
    <row r="35" spans="2:10" x14ac:dyDescent="0.3">
      <c r="B35" s="23">
        <v>45056</v>
      </c>
      <c r="C35" s="24"/>
      <c r="D35" s="16">
        <v>10</v>
      </c>
      <c r="E35" s="25" t="s">
        <v>34</v>
      </c>
      <c r="F35" s="25"/>
      <c r="G35" s="25" t="s">
        <v>35</v>
      </c>
      <c r="H35" s="25"/>
      <c r="I35" s="25"/>
      <c r="J35" s="25"/>
    </row>
    <row r="36" spans="2:10" x14ac:dyDescent="0.3">
      <c r="B36" s="23">
        <v>45056</v>
      </c>
      <c r="C36" s="24"/>
      <c r="D36" s="16">
        <f>382*0.4</f>
        <v>152.80000000000001</v>
      </c>
      <c r="E36" s="25" t="s">
        <v>7</v>
      </c>
      <c r="F36" s="25"/>
      <c r="G36" s="25" t="s">
        <v>35</v>
      </c>
      <c r="H36" s="25"/>
      <c r="I36" s="25"/>
      <c r="J36" s="25"/>
    </row>
    <row r="37" spans="2:10" x14ac:dyDescent="0.3">
      <c r="B37" s="23">
        <v>45058</v>
      </c>
      <c r="C37" s="24"/>
      <c r="D37" s="16">
        <v>11.06</v>
      </c>
      <c r="E37" s="25" t="s">
        <v>10</v>
      </c>
      <c r="F37" s="25"/>
      <c r="G37" s="25" t="s">
        <v>36</v>
      </c>
      <c r="H37" s="25"/>
      <c r="I37" s="25"/>
      <c r="J37" s="25"/>
    </row>
    <row r="38" spans="2:10" x14ac:dyDescent="0.3">
      <c r="B38" s="23">
        <v>45058</v>
      </c>
      <c r="C38" s="24"/>
      <c r="D38" s="16">
        <f>268*0.4</f>
        <v>107.2</v>
      </c>
      <c r="E38" s="25" t="s">
        <v>7</v>
      </c>
      <c r="F38" s="25"/>
      <c r="G38" s="25" t="s">
        <v>36</v>
      </c>
      <c r="H38" s="25"/>
      <c r="I38" s="25"/>
      <c r="J38" s="25"/>
    </row>
    <row r="39" spans="2:10" x14ac:dyDescent="0.3">
      <c r="B39" s="23">
        <v>45062</v>
      </c>
      <c r="C39" s="24"/>
      <c r="D39" s="16">
        <f>190*0.4</f>
        <v>76</v>
      </c>
      <c r="E39" s="25" t="s">
        <v>7</v>
      </c>
      <c r="F39" s="25"/>
      <c r="G39" s="25" t="s">
        <v>37</v>
      </c>
      <c r="H39" s="25"/>
      <c r="I39" s="25"/>
      <c r="J39" s="25"/>
    </row>
    <row r="40" spans="2:10" x14ac:dyDescent="0.3">
      <c r="B40" s="23">
        <v>45063</v>
      </c>
      <c r="C40" s="24"/>
      <c r="D40" s="16">
        <f>8.85+11.06</f>
        <v>19.91</v>
      </c>
      <c r="E40" s="25" t="s">
        <v>10</v>
      </c>
      <c r="F40" s="25"/>
      <c r="G40" s="25" t="s">
        <v>11</v>
      </c>
      <c r="H40" s="25"/>
      <c r="I40" s="25"/>
      <c r="J40" s="25"/>
    </row>
    <row r="41" spans="2:10" x14ac:dyDescent="0.3">
      <c r="B41" s="23">
        <v>45063</v>
      </c>
      <c r="C41" s="24"/>
      <c r="D41" s="16">
        <f>263*0.4</f>
        <v>105.2</v>
      </c>
      <c r="E41" s="25" t="s">
        <v>7</v>
      </c>
      <c r="F41" s="25"/>
      <c r="G41" s="25" t="s">
        <v>11</v>
      </c>
      <c r="H41" s="25"/>
      <c r="I41" s="25"/>
      <c r="J41" s="25"/>
    </row>
    <row r="42" spans="2:10" x14ac:dyDescent="0.3">
      <c r="B42" s="23">
        <v>45072</v>
      </c>
      <c r="C42" s="24"/>
      <c r="D42" s="16">
        <v>11.06</v>
      </c>
      <c r="E42" s="25" t="s">
        <v>10</v>
      </c>
      <c r="F42" s="25"/>
      <c r="G42" s="25" t="s">
        <v>31</v>
      </c>
      <c r="H42" s="25"/>
      <c r="I42" s="25"/>
      <c r="J42" s="25"/>
    </row>
    <row r="43" spans="2:10" x14ac:dyDescent="0.3">
      <c r="B43" s="23">
        <v>45072</v>
      </c>
      <c r="C43" s="24"/>
      <c r="D43" s="16">
        <v>111.1</v>
      </c>
      <c r="E43" s="25" t="s">
        <v>32</v>
      </c>
      <c r="F43" s="25"/>
      <c r="G43" s="25" t="s">
        <v>31</v>
      </c>
      <c r="H43" s="25"/>
      <c r="I43" s="25"/>
      <c r="J43" s="25"/>
    </row>
    <row r="44" spans="2:10" x14ac:dyDescent="0.3">
      <c r="B44" s="23">
        <v>45072</v>
      </c>
      <c r="C44" s="24"/>
      <c r="D44" s="16">
        <v>12</v>
      </c>
      <c r="E44" s="25" t="s">
        <v>34</v>
      </c>
      <c r="F44" s="25"/>
      <c r="G44" s="25" t="s">
        <v>31</v>
      </c>
      <c r="H44" s="25"/>
      <c r="I44" s="25"/>
      <c r="J44" s="25"/>
    </row>
  </sheetData>
  <mergeCells count="105">
    <mergeCell ref="B43:C43"/>
    <mergeCell ref="E43:F43"/>
    <mergeCell ref="G43:J43"/>
    <mergeCell ref="B44:C44"/>
    <mergeCell ref="E44:F44"/>
    <mergeCell ref="G44:J44"/>
    <mergeCell ref="B41:C41"/>
    <mergeCell ref="E41:F41"/>
    <mergeCell ref="G41:J41"/>
    <mergeCell ref="B42:C42"/>
    <mergeCell ref="E42:F42"/>
    <mergeCell ref="G42:J42"/>
    <mergeCell ref="B39:C39"/>
    <mergeCell ref="E39:F39"/>
    <mergeCell ref="G39:J39"/>
    <mergeCell ref="B40:C40"/>
    <mergeCell ref="E40:F40"/>
    <mergeCell ref="G40:J40"/>
    <mergeCell ref="B37:C37"/>
    <mergeCell ref="E37:F37"/>
    <mergeCell ref="G37:J37"/>
    <mergeCell ref="B38:C38"/>
    <mergeCell ref="E38:F38"/>
    <mergeCell ref="G38:J38"/>
    <mergeCell ref="B35:C35"/>
    <mergeCell ref="E35:F35"/>
    <mergeCell ref="G35:J35"/>
    <mergeCell ref="B36:C36"/>
    <mergeCell ref="E36:F36"/>
    <mergeCell ref="G36:J36"/>
    <mergeCell ref="B33:C33"/>
    <mergeCell ref="E33:F33"/>
    <mergeCell ref="G33:J33"/>
    <mergeCell ref="B34:C34"/>
    <mergeCell ref="E34:F34"/>
    <mergeCell ref="G34:J34"/>
    <mergeCell ref="B31:C31"/>
    <mergeCell ref="E31:F31"/>
    <mergeCell ref="G31:J31"/>
    <mergeCell ref="B32:C32"/>
    <mergeCell ref="E32:F32"/>
    <mergeCell ref="G32:J32"/>
    <mergeCell ref="B29:C29"/>
    <mergeCell ref="E29:F29"/>
    <mergeCell ref="G29:J29"/>
    <mergeCell ref="B30:C30"/>
    <mergeCell ref="E30:F30"/>
    <mergeCell ref="G30:J30"/>
    <mergeCell ref="B27:C27"/>
    <mergeCell ref="E27:F27"/>
    <mergeCell ref="G27:J27"/>
    <mergeCell ref="B28:C28"/>
    <mergeCell ref="E28:F28"/>
    <mergeCell ref="G28:J28"/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'C:\Users\linda.gordon\AppData\Local\Microsoft\Windows\INetCache\Content.Outlook\I7KA9N6H\[BPSAA Q1 2023-24 SE 2 Executive Expense Claims Report - C Martineau.xlsx]dropdown lists'!#REF!</xm:f>
          </x14:formula1>
          <xm:sqref>E12:F44</xm:sqref>
        </x14:dataValidation>
        <x14:dataValidation type="list" allowBlank="1" showInputMessage="1" showErrorMessage="1">
          <x14:formula1>
            <xm:f>'C:\Users\linda.gordon\AppData\Local\Microsoft\Windows\INetCache\Content.Outlook\I7KA9N6H\[BPSAA Q1 2023-24 SE 2 Executive Expense Claims Report - C Martineau.xlsx]dropdown lists'!#REF!</xm:f>
          </x14:formula1>
          <xm:sqref>G12:J44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13" zoomScaleNormal="100" workbookViewId="0">
      <selection activeCell="G23" sqref="G23:J23"/>
    </sheetView>
  </sheetViews>
  <sheetFormatPr defaultRowHeight="14.4" x14ac:dyDescent="0.3"/>
  <cols>
    <col min="1" max="1" width="4.6640625" customWidth="1"/>
    <col min="2" max="3" width="10.6640625" customWidth="1"/>
    <col min="4" max="6" width="12.6640625" customWidth="1"/>
    <col min="11" max="11" width="0.44140625" customWidth="1"/>
  </cols>
  <sheetData>
    <row r="1" spans="1:11" s="1" customFormat="1" ht="32.1" customHeight="1" x14ac:dyDescent="0.3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s="1" customFormat="1" ht="32.1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1" x14ac:dyDescent="0.3">
      <c r="B4" s="2" t="s">
        <v>0</v>
      </c>
      <c r="C4" s="29" t="s">
        <v>14</v>
      </c>
      <c r="D4" s="29"/>
      <c r="E4" s="29"/>
      <c r="F4" s="29"/>
    </row>
    <row r="5" spans="1:11" x14ac:dyDescent="0.3">
      <c r="B5" s="2"/>
    </row>
    <row r="6" spans="1:11" x14ac:dyDescent="0.3">
      <c r="B6" s="2" t="s">
        <v>1</v>
      </c>
      <c r="C6" s="29" t="s">
        <v>15</v>
      </c>
      <c r="D6" s="29"/>
      <c r="E6" s="29"/>
      <c r="F6" s="29"/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s="2" customFormat="1" ht="23.25" customHeight="1" x14ac:dyDescent="0.3"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</row>
    <row r="12" spans="1:11" ht="17.399999999999999" customHeight="1" x14ac:dyDescent="0.3">
      <c r="B12" s="31">
        <v>44944</v>
      </c>
      <c r="C12" s="32"/>
      <c r="D12" s="13">
        <v>64.8</v>
      </c>
      <c r="E12" s="25" t="s">
        <v>7</v>
      </c>
      <c r="F12" s="25"/>
      <c r="G12" s="25" t="s">
        <v>11</v>
      </c>
      <c r="H12" s="25"/>
      <c r="I12" s="25"/>
      <c r="J12" s="25"/>
    </row>
    <row r="13" spans="1:11" ht="17.399999999999999" customHeight="1" x14ac:dyDescent="0.3">
      <c r="B13" s="31">
        <v>44944</v>
      </c>
      <c r="C13" s="32"/>
      <c r="D13" s="14">
        <v>12.5</v>
      </c>
      <c r="E13" s="24" t="s">
        <v>10</v>
      </c>
      <c r="F13" s="24"/>
      <c r="G13" s="24" t="s">
        <v>11</v>
      </c>
      <c r="H13" s="24"/>
      <c r="I13" s="24"/>
      <c r="J13" s="24"/>
    </row>
    <row r="14" spans="1:11" ht="17.399999999999999" customHeight="1" x14ac:dyDescent="0.3">
      <c r="B14" s="31">
        <v>45000</v>
      </c>
      <c r="C14" s="32"/>
      <c r="D14" s="14">
        <v>64.8</v>
      </c>
      <c r="E14" s="24" t="s">
        <v>7</v>
      </c>
      <c r="F14" s="24"/>
      <c r="G14" s="24" t="s">
        <v>11</v>
      </c>
      <c r="H14" s="24"/>
      <c r="I14" s="24"/>
      <c r="J14" s="24"/>
    </row>
    <row r="15" spans="1:11" ht="17.399999999999999" customHeight="1" x14ac:dyDescent="0.3">
      <c r="B15" s="31">
        <v>45000</v>
      </c>
      <c r="C15" s="32"/>
      <c r="D15" s="14">
        <v>12.5</v>
      </c>
      <c r="E15" s="24" t="s">
        <v>10</v>
      </c>
      <c r="F15" s="24"/>
      <c r="G15" s="24" t="s">
        <v>11</v>
      </c>
      <c r="H15" s="24"/>
      <c r="I15" s="24"/>
      <c r="J15" s="24"/>
    </row>
    <row r="16" spans="1:11" ht="17.399999999999999" customHeight="1" x14ac:dyDescent="0.3">
      <c r="B16" s="31">
        <v>45001</v>
      </c>
      <c r="C16" s="32"/>
      <c r="D16" s="13">
        <f>64.8+37.03</f>
        <v>101.83</v>
      </c>
      <c r="E16" s="25" t="s">
        <v>7</v>
      </c>
      <c r="F16" s="25"/>
      <c r="G16" s="25" t="s">
        <v>13</v>
      </c>
      <c r="H16" s="25"/>
      <c r="I16" s="25"/>
      <c r="J16" s="25"/>
    </row>
    <row r="17" spans="2:10" ht="17.399999999999999" customHeight="1" x14ac:dyDescent="0.3">
      <c r="B17" s="31">
        <v>45001</v>
      </c>
      <c r="C17" s="32"/>
      <c r="D17" s="13">
        <v>12.5</v>
      </c>
      <c r="E17" s="25" t="s">
        <v>10</v>
      </c>
      <c r="F17" s="25"/>
      <c r="G17" s="25" t="s">
        <v>13</v>
      </c>
      <c r="H17" s="25"/>
      <c r="I17" s="25"/>
      <c r="J17" s="25"/>
    </row>
    <row r="18" spans="2:10" ht="17.399999999999999" customHeight="1" x14ac:dyDescent="0.3">
      <c r="B18" s="31">
        <v>45007</v>
      </c>
      <c r="C18" s="32"/>
      <c r="D18" s="14">
        <f>32.4+37.03</f>
        <v>69.430000000000007</v>
      </c>
      <c r="E18" s="24" t="s">
        <v>7</v>
      </c>
      <c r="F18" s="24"/>
      <c r="G18" s="24" t="s">
        <v>31</v>
      </c>
      <c r="H18" s="24"/>
      <c r="I18" s="24"/>
      <c r="J18" s="24"/>
    </row>
    <row r="19" spans="2:10" ht="17.399999999999999" customHeight="1" x14ac:dyDescent="0.3">
      <c r="B19" s="31">
        <v>45007</v>
      </c>
      <c r="C19" s="32"/>
      <c r="D19" s="13">
        <v>22.5</v>
      </c>
      <c r="E19" s="25" t="s">
        <v>10</v>
      </c>
      <c r="F19" s="25"/>
      <c r="G19" s="25" t="s">
        <v>31</v>
      </c>
      <c r="H19" s="25"/>
      <c r="I19" s="25"/>
      <c r="J19" s="25"/>
    </row>
    <row r="20" spans="2:10" ht="17.399999999999999" customHeight="1" x14ac:dyDescent="0.3">
      <c r="B20" s="31">
        <v>45007</v>
      </c>
      <c r="C20" s="32"/>
      <c r="D20" s="13">
        <v>176.21</v>
      </c>
      <c r="E20" s="25" t="s">
        <v>8</v>
      </c>
      <c r="F20" s="25"/>
      <c r="G20" s="25" t="s">
        <v>31</v>
      </c>
      <c r="H20" s="25"/>
      <c r="I20" s="25"/>
      <c r="J20" s="25"/>
    </row>
    <row r="21" spans="2:10" ht="17.399999999999999" customHeight="1" x14ac:dyDescent="0.3">
      <c r="B21" s="31">
        <v>45008</v>
      </c>
      <c r="C21" s="32"/>
      <c r="D21" s="13">
        <v>32.4</v>
      </c>
      <c r="E21" s="25" t="s">
        <v>7</v>
      </c>
      <c r="F21" s="25"/>
      <c r="G21" s="25" t="s">
        <v>31</v>
      </c>
      <c r="H21" s="25"/>
      <c r="I21" s="25"/>
      <c r="J21" s="25"/>
    </row>
    <row r="22" spans="2:10" ht="17.399999999999999" customHeight="1" x14ac:dyDescent="0.3">
      <c r="B22" s="31">
        <v>45037</v>
      </c>
      <c r="C22" s="32"/>
      <c r="D22" s="13">
        <f>20+32.8+32.8</f>
        <v>85.6</v>
      </c>
      <c r="E22" s="25" t="s">
        <v>7</v>
      </c>
      <c r="F22" s="25"/>
      <c r="G22" s="25" t="s">
        <v>35</v>
      </c>
      <c r="H22" s="25"/>
      <c r="I22" s="25"/>
      <c r="J22" s="25"/>
    </row>
    <row r="23" spans="2:10" ht="17.399999999999999" customHeight="1" x14ac:dyDescent="0.3">
      <c r="B23" s="31">
        <v>45043</v>
      </c>
      <c r="C23" s="32"/>
      <c r="D23" s="13">
        <v>85.6</v>
      </c>
      <c r="E23" s="25" t="s">
        <v>7</v>
      </c>
      <c r="F23" s="25"/>
      <c r="G23" s="25" t="s">
        <v>35</v>
      </c>
      <c r="H23" s="25"/>
      <c r="I23" s="25"/>
      <c r="J23" s="25"/>
    </row>
    <row r="24" spans="2:10" ht="17.399999999999999" customHeight="1" x14ac:dyDescent="0.3">
      <c r="B24" s="31">
        <v>45051</v>
      </c>
      <c r="C24" s="32"/>
      <c r="D24" s="13">
        <f>42+32.8+32.8</f>
        <v>107.6</v>
      </c>
      <c r="E24" s="25" t="s">
        <v>7</v>
      </c>
      <c r="F24" s="25"/>
      <c r="G24" s="25" t="s">
        <v>35</v>
      </c>
      <c r="H24" s="25"/>
      <c r="I24" s="25"/>
      <c r="J24" s="25"/>
    </row>
    <row r="25" spans="2:10" ht="17.399999999999999" customHeight="1" x14ac:dyDescent="0.3">
      <c r="B25" s="31">
        <v>45056</v>
      </c>
      <c r="C25" s="32"/>
      <c r="D25" s="13">
        <f>16.85+21.11+22.4+22.4</f>
        <v>82.759999999999991</v>
      </c>
      <c r="E25" s="25" t="s">
        <v>7</v>
      </c>
      <c r="F25" s="25"/>
      <c r="G25" s="25" t="s">
        <v>35</v>
      </c>
      <c r="H25" s="25"/>
      <c r="I25" s="25"/>
      <c r="J25" s="25"/>
    </row>
    <row r="26" spans="2:10" ht="17.399999999999999" customHeight="1" x14ac:dyDescent="0.3">
      <c r="B26" s="31">
        <v>45063</v>
      </c>
      <c r="C26" s="32"/>
      <c r="D26" s="13">
        <f>31.44+38+38+46.86</f>
        <v>154.30000000000001</v>
      </c>
      <c r="E26" s="25" t="s">
        <v>7</v>
      </c>
      <c r="F26" s="25"/>
      <c r="G26" s="25" t="s">
        <v>11</v>
      </c>
      <c r="H26" s="25"/>
      <c r="I26" s="25"/>
      <c r="J26" s="25"/>
    </row>
    <row r="27" spans="2:10" x14ac:dyDescent="0.3">
      <c r="B27" s="31">
        <v>45063</v>
      </c>
      <c r="C27" s="32"/>
      <c r="D27" s="13">
        <v>12.5</v>
      </c>
      <c r="E27" s="25" t="s">
        <v>10</v>
      </c>
      <c r="F27" s="25"/>
      <c r="G27" s="25" t="s">
        <v>11</v>
      </c>
      <c r="H27" s="25"/>
      <c r="I27" s="25"/>
      <c r="J27" s="25"/>
    </row>
    <row r="28" spans="2:10" x14ac:dyDescent="0.3">
      <c r="B28" s="31">
        <v>45072</v>
      </c>
      <c r="C28" s="32"/>
      <c r="D28" s="13">
        <f>21.25+32.8+32.8</f>
        <v>86.85</v>
      </c>
      <c r="E28" s="25" t="s">
        <v>7</v>
      </c>
      <c r="F28" s="25"/>
      <c r="G28" s="25" t="s">
        <v>35</v>
      </c>
      <c r="H28" s="25"/>
      <c r="I28" s="25"/>
      <c r="J28" s="25"/>
    </row>
    <row r="29" spans="2:10" x14ac:dyDescent="0.3">
      <c r="B29" s="31">
        <v>45086</v>
      </c>
      <c r="C29" s="32"/>
      <c r="D29" s="13">
        <f>20+32.8+32.8</f>
        <v>85.6</v>
      </c>
      <c r="E29" s="25" t="s">
        <v>7</v>
      </c>
      <c r="F29" s="25"/>
      <c r="G29" s="25" t="s">
        <v>35</v>
      </c>
      <c r="H29" s="25"/>
      <c r="I29" s="25"/>
      <c r="J29" s="25"/>
    </row>
    <row r="30" spans="2:10" x14ac:dyDescent="0.3">
      <c r="B30" s="31">
        <v>45096</v>
      </c>
      <c r="C30" s="32"/>
      <c r="D30" s="13">
        <f>32+32</f>
        <v>64</v>
      </c>
      <c r="E30" s="25" t="s">
        <v>7</v>
      </c>
      <c r="F30" s="25"/>
      <c r="G30" s="25" t="s">
        <v>37</v>
      </c>
      <c r="H30" s="25"/>
      <c r="I30" s="25"/>
      <c r="J30" s="25"/>
    </row>
    <row r="31" spans="2:10" x14ac:dyDescent="0.3">
      <c r="B31" s="31">
        <v>45096</v>
      </c>
      <c r="C31" s="32"/>
      <c r="D31" s="13">
        <v>211</v>
      </c>
      <c r="E31" s="25" t="s">
        <v>8</v>
      </c>
      <c r="F31" s="25"/>
      <c r="G31" s="25" t="s">
        <v>37</v>
      </c>
      <c r="H31" s="25"/>
      <c r="I31" s="25"/>
      <c r="J31" s="25"/>
    </row>
    <row r="32" spans="2:10" x14ac:dyDescent="0.3">
      <c r="B32" s="31">
        <v>45097</v>
      </c>
      <c r="C32" s="32"/>
      <c r="D32" s="13">
        <v>112.8</v>
      </c>
      <c r="E32" s="25" t="s">
        <v>7</v>
      </c>
      <c r="F32" s="25"/>
      <c r="G32" s="25" t="s">
        <v>37</v>
      </c>
      <c r="H32" s="25"/>
      <c r="I32" s="25"/>
      <c r="J32" s="25"/>
    </row>
    <row r="33" spans="2:10" x14ac:dyDescent="0.3">
      <c r="B33" s="31">
        <v>45098</v>
      </c>
      <c r="C33" s="32"/>
      <c r="D33" s="13">
        <v>112.4</v>
      </c>
      <c r="E33" s="15" t="s">
        <v>7</v>
      </c>
      <c r="F33" s="15"/>
      <c r="G33" s="25" t="s">
        <v>37</v>
      </c>
      <c r="H33" s="25"/>
      <c r="I33" s="25"/>
      <c r="J33" s="25"/>
    </row>
    <row r="34" spans="2:10" x14ac:dyDescent="0.3">
      <c r="B34" s="31">
        <v>45098</v>
      </c>
      <c r="C34" s="32"/>
      <c r="D34" s="13">
        <f>19.2+19.2</f>
        <v>38.4</v>
      </c>
      <c r="E34" s="25" t="s">
        <v>7</v>
      </c>
      <c r="F34" s="25"/>
      <c r="G34" s="25" t="s">
        <v>37</v>
      </c>
      <c r="H34" s="25"/>
      <c r="I34" s="25"/>
      <c r="J34" s="25"/>
    </row>
  </sheetData>
  <mergeCells count="75">
    <mergeCell ref="B33:C33"/>
    <mergeCell ref="G33:J33"/>
    <mergeCell ref="B34:C34"/>
    <mergeCell ref="E34:F34"/>
    <mergeCell ref="G34:J34"/>
    <mergeCell ref="B31:C31"/>
    <mergeCell ref="E31:F31"/>
    <mergeCell ref="G31:J31"/>
    <mergeCell ref="B32:C32"/>
    <mergeCell ref="E32:F32"/>
    <mergeCell ref="G32:J32"/>
    <mergeCell ref="B29:C29"/>
    <mergeCell ref="E29:F29"/>
    <mergeCell ref="G29:J29"/>
    <mergeCell ref="B30:C30"/>
    <mergeCell ref="E30:F30"/>
    <mergeCell ref="G30:J30"/>
    <mergeCell ref="B27:C27"/>
    <mergeCell ref="E27:F27"/>
    <mergeCell ref="G27:J27"/>
    <mergeCell ref="B28:C28"/>
    <mergeCell ref="E28:F28"/>
    <mergeCell ref="G28:J28"/>
    <mergeCell ref="G11:J11"/>
    <mergeCell ref="A1:K2"/>
    <mergeCell ref="B12:C12"/>
    <mergeCell ref="E12:F12"/>
    <mergeCell ref="G12:J12"/>
    <mergeCell ref="C4:F4"/>
    <mergeCell ref="C6:F6"/>
    <mergeCell ref="D8:F8"/>
    <mergeCell ref="B11:C11"/>
    <mergeCell ref="E11:F11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23:C23"/>
    <mergeCell ref="E23:F23"/>
    <mergeCell ref="G23:J23"/>
    <mergeCell ref="E21:F21"/>
    <mergeCell ref="G21:J21"/>
    <mergeCell ref="B24:C24"/>
    <mergeCell ref="E24:F24"/>
    <mergeCell ref="G24:J24"/>
    <mergeCell ref="B25:C25"/>
    <mergeCell ref="E25:F25"/>
    <mergeCell ref="G25:J25"/>
    <mergeCell ref="B26:C26"/>
    <mergeCell ref="E26:F26"/>
    <mergeCell ref="G26:J26"/>
    <mergeCell ref="B18:C18"/>
    <mergeCell ref="E18:F18"/>
    <mergeCell ref="G18:J18"/>
    <mergeCell ref="B19:C19"/>
    <mergeCell ref="E19:F19"/>
    <mergeCell ref="G19:J19"/>
    <mergeCell ref="B22:C22"/>
    <mergeCell ref="E22:F22"/>
    <mergeCell ref="G22:J22"/>
    <mergeCell ref="B20:C20"/>
    <mergeCell ref="E20:F20"/>
    <mergeCell ref="G20:J20"/>
    <mergeCell ref="B21:C21"/>
  </mergeCells>
  <printOptions horizontalCentered="1"/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Executive Expense Claims Report - L. Burden.xlsx]dropdown lists'!#REF!</xm:f>
          </x14:formula1>
          <xm:sqref>G12:J34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Executive Expense Claims Report - L. Burden.xlsx]dropdown lists'!#REF!</xm:f>
          </x14:formula1>
          <xm:sqref>E12:F34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7" workbookViewId="0">
      <selection activeCell="D33" sqref="D33"/>
    </sheetView>
  </sheetViews>
  <sheetFormatPr defaultRowHeight="14.4" x14ac:dyDescent="0.3"/>
  <cols>
    <col min="1" max="1" width="2.109375" customWidth="1"/>
    <col min="11" max="11" width="0.6640625" customWidth="1"/>
  </cols>
  <sheetData>
    <row r="1" spans="1:11" ht="54" customHeight="1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4.4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1" ht="14.4" customHeight="1" x14ac:dyDescent="0.3">
      <c r="B4" s="7" t="s">
        <v>0</v>
      </c>
      <c r="C4" s="41" t="s">
        <v>18</v>
      </c>
      <c r="D4" s="42"/>
      <c r="E4" s="42"/>
      <c r="F4" s="42"/>
      <c r="G4" s="43"/>
      <c r="H4" s="43"/>
      <c r="I4" s="43"/>
      <c r="J4" s="43"/>
    </row>
    <row r="5" spans="1:11" x14ac:dyDescent="0.3">
      <c r="B5" s="7"/>
      <c r="C5" s="8"/>
      <c r="D5" s="9"/>
      <c r="E5" s="9"/>
      <c r="F5" s="9"/>
      <c r="G5" s="10"/>
      <c r="H5" s="10"/>
      <c r="I5" s="10"/>
      <c r="J5" s="10"/>
    </row>
    <row r="6" spans="1:11" ht="14.4" customHeight="1" x14ac:dyDescent="0.3">
      <c r="B6" s="7" t="s">
        <v>1</v>
      </c>
      <c r="C6" s="41" t="s">
        <v>19</v>
      </c>
      <c r="D6" s="43"/>
      <c r="E6" s="43"/>
      <c r="F6" s="43"/>
      <c r="G6" s="43"/>
      <c r="H6" s="43"/>
      <c r="I6" s="43"/>
      <c r="J6" s="10"/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x14ac:dyDescent="0.3">
      <c r="A11" s="2"/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  <c r="K11" s="2"/>
    </row>
    <row r="12" spans="1:11" x14ac:dyDescent="0.3">
      <c r="B12" s="31">
        <v>45000</v>
      </c>
      <c r="C12" s="32"/>
      <c r="D12" s="13">
        <v>33.04</v>
      </c>
      <c r="E12" s="25" t="s">
        <v>7</v>
      </c>
      <c r="F12" s="25"/>
      <c r="G12" s="25" t="s">
        <v>11</v>
      </c>
      <c r="H12" s="25"/>
      <c r="I12" s="25"/>
      <c r="J12" s="25"/>
    </row>
    <row r="13" spans="1:11" x14ac:dyDescent="0.3">
      <c r="B13" s="31">
        <v>45000</v>
      </c>
      <c r="C13" s="32"/>
      <c r="D13" s="14">
        <v>47.9</v>
      </c>
      <c r="E13" s="24" t="s">
        <v>9</v>
      </c>
      <c r="F13" s="24"/>
      <c r="G13" s="24" t="s">
        <v>11</v>
      </c>
      <c r="H13" s="24"/>
      <c r="I13" s="24"/>
      <c r="J13" s="24"/>
    </row>
    <row r="14" spans="1:11" x14ac:dyDescent="0.3">
      <c r="B14" s="39"/>
      <c r="C14" s="39"/>
      <c r="D14" s="21"/>
      <c r="E14" s="40"/>
      <c r="F14" s="40"/>
      <c r="G14" s="40"/>
      <c r="H14" s="40"/>
      <c r="I14" s="40"/>
      <c r="J14" s="40"/>
    </row>
    <row r="15" spans="1:11" x14ac:dyDescent="0.3">
      <c r="B15" s="34"/>
      <c r="C15" s="34"/>
      <c r="D15" s="18"/>
      <c r="E15" s="35"/>
      <c r="F15" s="35"/>
      <c r="G15" s="35"/>
      <c r="H15" s="35"/>
      <c r="I15" s="35"/>
      <c r="J15" s="35"/>
    </row>
    <row r="16" spans="1:11" x14ac:dyDescent="0.3">
      <c r="B16" s="34"/>
      <c r="C16" s="34"/>
      <c r="D16" s="18"/>
      <c r="E16" s="35"/>
      <c r="F16" s="35"/>
      <c r="G16" s="35"/>
      <c r="H16" s="35"/>
      <c r="I16" s="35"/>
      <c r="J16" s="35"/>
    </row>
    <row r="17" spans="2:10" x14ac:dyDescent="0.3">
      <c r="B17" s="34"/>
      <c r="C17" s="34"/>
      <c r="D17" s="18"/>
      <c r="E17" s="35"/>
      <c r="F17" s="35"/>
      <c r="G17" s="35"/>
      <c r="H17" s="35"/>
      <c r="I17" s="35"/>
      <c r="J17" s="35"/>
    </row>
    <row r="18" spans="2:10" x14ac:dyDescent="0.3">
      <c r="B18" s="37"/>
      <c r="C18" s="37"/>
      <c r="D18" s="19"/>
      <c r="E18" s="38"/>
      <c r="F18" s="38"/>
      <c r="G18" s="38"/>
      <c r="H18" s="38"/>
      <c r="I18" s="38"/>
      <c r="J18" s="38"/>
    </row>
    <row r="19" spans="2:10" x14ac:dyDescent="0.3">
      <c r="B19" s="34"/>
      <c r="C19" s="34"/>
      <c r="D19" s="18"/>
      <c r="E19" s="35"/>
      <c r="F19" s="35"/>
      <c r="G19" s="35"/>
      <c r="H19" s="35"/>
      <c r="I19" s="35"/>
      <c r="J19" s="35"/>
    </row>
    <row r="20" spans="2:10" x14ac:dyDescent="0.3">
      <c r="B20" s="36"/>
      <c r="C20" s="36"/>
      <c r="D20" s="18"/>
      <c r="E20" s="35"/>
      <c r="F20" s="35"/>
      <c r="G20" s="35"/>
      <c r="H20" s="35"/>
      <c r="I20" s="35"/>
      <c r="J20" s="35"/>
    </row>
    <row r="21" spans="2:10" x14ac:dyDescent="0.3">
      <c r="B21" s="36"/>
      <c r="C21" s="36"/>
      <c r="D21" s="18"/>
      <c r="E21" s="35"/>
      <c r="F21" s="35"/>
      <c r="G21" s="35"/>
      <c r="H21" s="35"/>
      <c r="I21" s="35"/>
      <c r="J21" s="35"/>
    </row>
    <row r="22" spans="2:10" x14ac:dyDescent="0.3">
      <c r="B22" s="34"/>
      <c r="C22" s="34"/>
      <c r="D22" s="18"/>
      <c r="E22" s="35"/>
      <c r="F22" s="35"/>
      <c r="G22" s="35"/>
      <c r="H22" s="35"/>
      <c r="I22" s="35"/>
      <c r="J22" s="35"/>
    </row>
    <row r="23" spans="2:10" x14ac:dyDescent="0.3">
      <c r="B23" s="34"/>
      <c r="C23" s="34"/>
      <c r="D23" s="18"/>
      <c r="E23" s="34"/>
      <c r="F23" s="34"/>
      <c r="G23" s="35"/>
      <c r="H23" s="35"/>
      <c r="I23" s="35"/>
      <c r="J23" s="35"/>
    </row>
    <row r="24" spans="2:10" x14ac:dyDescent="0.3">
      <c r="B24" s="34"/>
      <c r="C24" s="34"/>
      <c r="D24" s="18"/>
      <c r="E24" s="35"/>
      <c r="F24" s="35"/>
      <c r="G24" s="35"/>
      <c r="H24" s="35"/>
      <c r="I24" s="35"/>
      <c r="J24" s="35"/>
    </row>
    <row r="25" spans="2:10" x14ac:dyDescent="0.3">
      <c r="B25" s="34"/>
      <c r="C25" s="34"/>
      <c r="D25" s="18"/>
      <c r="E25" s="35"/>
      <c r="F25" s="35"/>
      <c r="G25" s="35"/>
      <c r="H25" s="35"/>
      <c r="I25" s="35"/>
      <c r="J25" s="35"/>
    </row>
    <row r="26" spans="2:10" x14ac:dyDescent="0.3">
      <c r="B26" s="34"/>
      <c r="C26" s="34"/>
      <c r="D26" s="18"/>
      <c r="E26" s="35"/>
      <c r="F26" s="35"/>
      <c r="G26" s="35"/>
      <c r="H26" s="35"/>
      <c r="I26" s="35"/>
      <c r="J26" s="35"/>
    </row>
    <row r="27" spans="2:10" x14ac:dyDescent="0.3"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52">
    <mergeCell ref="A1:K2"/>
    <mergeCell ref="C4:J4"/>
    <mergeCell ref="C6:I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Central 1 Executive Expense Claims Report.xlsx]dropdown lists'!#REF!</xm:f>
          </x14:formula1>
          <xm:sqref>G15:J26</xm:sqref>
        </x14:dataValidation>
        <x14:dataValidation type="list" allowBlank="1" showInputMessage="1" showErrorMessage="1">
          <x14:formula1>
            <xm:f>'[BPSAA Q4 Central 1 Executive Expense Claims Report.xlsx]dropdown lists'!#REF!</xm:f>
          </x14:formula1>
          <xm:sqref>E15:F26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Executive Expense Claims Report - K. Dschankilic.xlsx]dropdown lists'!#REF!</xm:f>
          </x14:formula1>
          <xm:sqref>G12:J14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Executive Expense Claims Report - K. Dschankilic.xlsx]dropdown lists'!#REF!</xm:f>
          </x14:formula1>
          <xm:sqref>E12:F14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B12" sqref="B12:D12"/>
    </sheetView>
  </sheetViews>
  <sheetFormatPr defaultRowHeight="14.4" x14ac:dyDescent="0.3"/>
  <cols>
    <col min="1" max="1" width="2.88671875" customWidth="1"/>
    <col min="11" max="11" width="0.6640625" customWidth="1"/>
  </cols>
  <sheetData>
    <row r="1" spans="1:11" ht="14.4" customHeight="1" x14ac:dyDescent="0.3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45.75" customHeight="1" x14ac:dyDescent="0.3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</row>
    <row r="4" spans="1:11" ht="14.4" customHeight="1" x14ac:dyDescent="0.3">
      <c r="B4" s="7" t="s">
        <v>0</v>
      </c>
      <c r="C4" s="41" t="s">
        <v>20</v>
      </c>
      <c r="D4" s="42"/>
      <c r="E4" s="42"/>
      <c r="F4" s="42"/>
      <c r="G4" s="43"/>
      <c r="H4" s="43"/>
      <c r="I4" s="43"/>
      <c r="J4" s="43"/>
    </row>
    <row r="5" spans="1:11" x14ac:dyDescent="0.3">
      <c r="B5" s="7"/>
      <c r="C5" s="8"/>
      <c r="D5" s="9"/>
      <c r="E5" s="9"/>
      <c r="F5" s="9"/>
      <c r="G5" s="10"/>
      <c r="H5" s="10"/>
      <c r="I5" s="10"/>
      <c r="J5" s="10"/>
    </row>
    <row r="6" spans="1:11" ht="14.4" customHeight="1" x14ac:dyDescent="0.3">
      <c r="B6" s="7" t="s">
        <v>1</v>
      </c>
      <c r="C6" s="41" t="s">
        <v>21</v>
      </c>
      <c r="D6" s="28"/>
      <c r="E6" s="28"/>
      <c r="F6" s="9"/>
      <c r="G6" s="10"/>
      <c r="H6" s="10"/>
      <c r="I6" s="10"/>
      <c r="J6" s="10"/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x14ac:dyDescent="0.3">
      <c r="A11" s="2"/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  <c r="K11" s="2"/>
    </row>
    <row r="12" spans="1:11" x14ac:dyDescent="0.3">
      <c r="B12" s="31" t="s">
        <v>38</v>
      </c>
      <c r="C12" s="32"/>
      <c r="D12" s="13" t="s">
        <v>39</v>
      </c>
      <c r="E12" s="25"/>
      <c r="F12" s="25"/>
      <c r="G12" s="25"/>
      <c r="H12" s="25"/>
      <c r="I12" s="25"/>
      <c r="J12" s="25"/>
    </row>
    <row r="13" spans="1:11" x14ac:dyDescent="0.3">
      <c r="B13" s="44"/>
      <c r="C13" s="44"/>
      <c r="D13" s="14"/>
      <c r="E13" s="24"/>
      <c r="F13" s="24"/>
      <c r="G13" s="24"/>
      <c r="H13" s="24"/>
      <c r="I13" s="24"/>
      <c r="J13" s="24"/>
    </row>
    <row r="14" spans="1:11" x14ac:dyDescent="0.3">
      <c r="B14" s="44"/>
      <c r="C14" s="44"/>
      <c r="D14" s="14"/>
      <c r="E14" s="24"/>
      <c r="F14" s="24"/>
      <c r="G14" s="24"/>
      <c r="H14" s="24"/>
      <c r="I14" s="24"/>
      <c r="J14" s="24"/>
    </row>
    <row r="15" spans="1:11" x14ac:dyDescent="0.3">
      <c r="B15" s="31"/>
      <c r="C15" s="32"/>
      <c r="D15" s="13"/>
      <c r="E15" s="25"/>
      <c r="F15" s="25"/>
      <c r="G15" s="25"/>
      <c r="H15" s="25"/>
      <c r="I15" s="25"/>
      <c r="J15" s="25"/>
    </row>
    <row r="16" spans="1:11" x14ac:dyDescent="0.3">
      <c r="B16" s="31"/>
      <c r="C16" s="32"/>
      <c r="D16" s="13"/>
      <c r="E16" s="25"/>
      <c r="F16" s="25"/>
      <c r="G16" s="25"/>
      <c r="H16" s="25"/>
      <c r="I16" s="25"/>
      <c r="J16" s="25"/>
    </row>
    <row r="17" spans="2:10" x14ac:dyDescent="0.3">
      <c r="B17" s="31"/>
      <c r="C17" s="32"/>
      <c r="D17" s="13"/>
      <c r="E17" s="25"/>
      <c r="F17" s="25"/>
      <c r="G17" s="25"/>
      <c r="H17" s="25"/>
      <c r="I17" s="25"/>
      <c r="J17" s="25"/>
    </row>
    <row r="18" spans="2:10" x14ac:dyDescent="0.3">
      <c r="B18" s="31"/>
      <c r="C18" s="32"/>
      <c r="D18" s="13"/>
      <c r="E18" s="24"/>
      <c r="F18" s="24"/>
      <c r="G18" s="24"/>
      <c r="H18" s="24"/>
      <c r="I18" s="24"/>
      <c r="J18" s="24"/>
    </row>
    <row r="19" spans="2:10" x14ac:dyDescent="0.3">
      <c r="B19" s="31"/>
      <c r="C19" s="32"/>
      <c r="D19" s="13"/>
      <c r="E19" s="25"/>
      <c r="F19" s="25"/>
      <c r="G19" s="25"/>
      <c r="H19" s="25"/>
      <c r="I19" s="25"/>
      <c r="J19" s="25"/>
    </row>
    <row r="20" spans="2:10" x14ac:dyDescent="0.3">
      <c r="B20" s="31"/>
      <c r="C20" s="32"/>
      <c r="D20" s="13"/>
      <c r="E20" s="25"/>
      <c r="F20" s="25"/>
      <c r="G20" s="25"/>
      <c r="H20" s="25"/>
      <c r="I20" s="25"/>
      <c r="J20" s="25"/>
    </row>
    <row r="21" spans="2:10" x14ac:dyDescent="0.3">
      <c r="B21" s="31"/>
      <c r="C21" s="32"/>
      <c r="D21" s="13"/>
      <c r="E21" s="25"/>
      <c r="F21" s="25"/>
      <c r="G21" s="25"/>
      <c r="H21" s="25"/>
      <c r="I21" s="25"/>
      <c r="J21" s="25"/>
    </row>
    <row r="22" spans="2:10" x14ac:dyDescent="0.3">
      <c r="B22" s="32"/>
      <c r="C22" s="32"/>
      <c r="D22" s="13"/>
      <c r="E22" s="25"/>
      <c r="F22" s="25"/>
      <c r="G22" s="25"/>
      <c r="H22" s="25"/>
      <c r="I22" s="25"/>
      <c r="J22" s="25"/>
    </row>
    <row r="23" spans="2:10" x14ac:dyDescent="0.3">
      <c r="B23" s="32"/>
      <c r="C23" s="32"/>
      <c r="D23" s="13"/>
      <c r="E23" s="32"/>
      <c r="F23" s="32"/>
      <c r="G23" s="25"/>
      <c r="H23" s="25"/>
      <c r="I23" s="25"/>
      <c r="J23" s="25"/>
    </row>
    <row r="24" spans="2:10" x14ac:dyDescent="0.3">
      <c r="B24" s="32"/>
      <c r="C24" s="32"/>
      <c r="D24" s="13"/>
      <c r="E24" s="25"/>
      <c r="F24" s="25"/>
      <c r="G24" s="25"/>
      <c r="H24" s="25"/>
      <c r="I24" s="25"/>
      <c r="J24" s="25"/>
    </row>
    <row r="25" spans="2:10" x14ac:dyDescent="0.3">
      <c r="B25" s="32"/>
      <c r="C25" s="32"/>
      <c r="D25" s="13"/>
      <c r="E25" s="25"/>
      <c r="F25" s="25"/>
      <c r="G25" s="25"/>
      <c r="H25" s="25"/>
      <c r="I25" s="25"/>
      <c r="J25" s="25"/>
    </row>
    <row r="26" spans="2:10" x14ac:dyDescent="0.3">
      <c r="B26" s="32"/>
      <c r="C26" s="32"/>
      <c r="D26" s="13"/>
      <c r="E26" s="25"/>
      <c r="F26" s="25"/>
      <c r="G26" s="25"/>
      <c r="H26" s="25"/>
      <c r="I26" s="25"/>
      <c r="J26" s="25"/>
    </row>
  </sheetData>
  <mergeCells count="52">
    <mergeCell ref="A1:K2"/>
    <mergeCell ref="C4:J4"/>
    <mergeCell ref="C6:E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Central 2 Executive Expense Claims Report.xlsx]dropdown lists'!#REF!</xm:f>
          </x14:formula1>
          <xm:sqref>G15:J26</xm:sqref>
        </x14:dataValidation>
        <x14:dataValidation type="list" allowBlank="1" showInputMessage="1" showErrorMessage="1">
          <x14:formula1>
            <xm:f>'[BPSAA Q4 Central 2 Executive Expense Claims Report.xlsx]dropdown lists'!#REF!</xm:f>
          </x14:formula1>
          <xm:sqref>E15:F26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Central 2 Executive Expense Claims Report.xlsx]dropdown lists'!#REF!</xm:f>
          </x14:formula1>
          <xm:sqref>G12:J14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Central 2 Executive Expense Claims Report.xlsx]dropdown lists'!#REF!</xm:f>
          </x14:formula1>
          <xm:sqref>E12:F14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7" workbookViewId="0">
      <selection activeCell="L25" sqref="L25"/>
    </sheetView>
  </sheetViews>
  <sheetFormatPr defaultRowHeight="14.4" x14ac:dyDescent="0.3"/>
  <cols>
    <col min="1" max="1" width="3" customWidth="1"/>
    <col min="11" max="11" width="0.44140625" customWidth="1"/>
  </cols>
  <sheetData>
    <row r="1" spans="1:11" ht="14.4" customHeight="1" x14ac:dyDescent="0.3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52.5" customHeight="1" x14ac:dyDescent="0.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x14ac:dyDescent="0.3">
      <c r="B4" s="2" t="s">
        <v>0</v>
      </c>
      <c r="C4" s="29" t="s">
        <v>23</v>
      </c>
      <c r="D4" s="29"/>
      <c r="E4" s="29"/>
      <c r="F4" s="29"/>
    </row>
    <row r="5" spans="1:11" x14ac:dyDescent="0.3">
      <c r="B5" s="2"/>
    </row>
    <row r="6" spans="1:11" x14ac:dyDescent="0.3">
      <c r="B6" s="2" t="s">
        <v>1</v>
      </c>
      <c r="C6" s="29" t="s">
        <v>24</v>
      </c>
      <c r="D6" s="29"/>
      <c r="E6" s="29"/>
      <c r="F6" s="29"/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x14ac:dyDescent="0.3">
      <c r="A11" s="2"/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  <c r="K11" s="2"/>
    </row>
    <row r="12" spans="1:11" x14ac:dyDescent="0.3">
      <c r="B12" s="31" t="s">
        <v>38</v>
      </c>
      <c r="C12" s="32"/>
      <c r="D12" s="13" t="s">
        <v>39</v>
      </c>
      <c r="E12" s="25"/>
      <c r="F12" s="25"/>
      <c r="G12" s="25"/>
      <c r="H12" s="25"/>
      <c r="I12" s="25"/>
      <c r="J12" s="25"/>
    </row>
    <row r="13" spans="1:11" x14ac:dyDescent="0.3">
      <c r="B13" s="52"/>
      <c r="C13" s="52"/>
      <c r="D13" s="22"/>
      <c r="E13" s="53"/>
      <c r="F13" s="53"/>
      <c r="G13" s="53"/>
      <c r="H13" s="53"/>
      <c r="I13" s="53"/>
      <c r="J13" s="53"/>
    </row>
    <row r="14" spans="1:11" x14ac:dyDescent="0.3">
      <c r="B14" s="50"/>
      <c r="C14" s="50"/>
      <c r="D14" s="5"/>
      <c r="E14" s="51"/>
      <c r="F14" s="51"/>
      <c r="G14" s="51"/>
      <c r="H14" s="51"/>
      <c r="I14" s="51"/>
      <c r="J14" s="51"/>
    </row>
    <row r="15" spans="1:11" x14ac:dyDescent="0.3">
      <c r="B15" s="47"/>
      <c r="C15" s="47"/>
      <c r="D15" s="3"/>
      <c r="E15" s="48"/>
      <c r="F15" s="48"/>
      <c r="G15" s="48"/>
      <c r="H15" s="48"/>
      <c r="I15" s="48"/>
      <c r="J15" s="48"/>
    </row>
    <row r="16" spans="1:11" x14ac:dyDescent="0.3">
      <c r="B16" s="47"/>
      <c r="C16" s="47"/>
      <c r="D16" s="3"/>
      <c r="E16" s="48"/>
      <c r="F16" s="48"/>
      <c r="G16" s="48"/>
      <c r="H16" s="48"/>
      <c r="I16" s="48"/>
      <c r="J16" s="48"/>
    </row>
    <row r="17" spans="2:10" x14ac:dyDescent="0.3">
      <c r="B17" s="47"/>
      <c r="C17" s="47"/>
      <c r="D17" s="3"/>
      <c r="E17" s="48"/>
      <c r="F17" s="48"/>
      <c r="G17" s="48"/>
      <c r="H17" s="48"/>
      <c r="I17" s="48"/>
      <c r="J17" s="48"/>
    </row>
    <row r="18" spans="2:10" x14ac:dyDescent="0.3">
      <c r="B18" s="50"/>
      <c r="C18" s="50"/>
      <c r="D18" s="5"/>
      <c r="E18" s="51"/>
      <c r="F18" s="51"/>
      <c r="G18" s="51"/>
      <c r="H18" s="51"/>
      <c r="I18" s="51"/>
      <c r="J18" s="51"/>
    </row>
    <row r="19" spans="2:10" x14ac:dyDescent="0.3">
      <c r="B19" s="47"/>
      <c r="C19" s="47"/>
      <c r="D19" s="3"/>
      <c r="E19" s="48"/>
      <c r="F19" s="48"/>
      <c r="G19" s="48"/>
      <c r="H19" s="48"/>
      <c r="I19" s="48"/>
      <c r="J19" s="48"/>
    </row>
    <row r="20" spans="2:10" x14ac:dyDescent="0.3">
      <c r="B20" s="49"/>
      <c r="C20" s="49"/>
      <c r="D20" s="3"/>
      <c r="E20" s="48"/>
      <c r="F20" s="48"/>
      <c r="G20" s="48"/>
      <c r="H20" s="48"/>
      <c r="I20" s="48"/>
      <c r="J20" s="48"/>
    </row>
    <row r="21" spans="2:10" x14ac:dyDescent="0.3">
      <c r="B21" s="49"/>
      <c r="C21" s="49"/>
      <c r="D21" s="3"/>
      <c r="E21" s="48"/>
      <c r="F21" s="48"/>
      <c r="G21" s="48"/>
      <c r="H21" s="48"/>
      <c r="I21" s="48"/>
      <c r="J21" s="48"/>
    </row>
    <row r="22" spans="2:10" x14ac:dyDescent="0.3">
      <c r="B22" s="47"/>
      <c r="C22" s="47"/>
      <c r="D22" s="3"/>
      <c r="E22" s="48"/>
      <c r="F22" s="48"/>
      <c r="G22" s="48"/>
      <c r="H22" s="48"/>
      <c r="I22" s="48"/>
      <c r="J22" s="48"/>
    </row>
    <row r="23" spans="2:10" x14ac:dyDescent="0.3">
      <c r="B23" s="47"/>
      <c r="C23" s="47"/>
      <c r="D23" s="3"/>
      <c r="E23" s="47"/>
      <c r="F23" s="47"/>
      <c r="G23" s="48"/>
      <c r="H23" s="48"/>
      <c r="I23" s="48"/>
      <c r="J23" s="48"/>
    </row>
    <row r="24" spans="2:10" x14ac:dyDescent="0.3">
      <c r="B24" s="47"/>
      <c r="C24" s="47"/>
      <c r="D24" s="3"/>
      <c r="E24" s="48"/>
      <c r="F24" s="48"/>
      <c r="G24" s="48"/>
      <c r="H24" s="48"/>
      <c r="I24" s="48"/>
      <c r="J24" s="48"/>
    </row>
    <row r="25" spans="2:10" x14ac:dyDescent="0.3">
      <c r="B25" s="47"/>
      <c r="C25" s="47"/>
      <c r="D25" s="3"/>
      <c r="E25" s="48"/>
      <c r="F25" s="48"/>
      <c r="G25" s="48"/>
      <c r="H25" s="48"/>
      <c r="I25" s="48"/>
      <c r="J25" s="48"/>
    </row>
    <row r="26" spans="2:10" x14ac:dyDescent="0.3">
      <c r="B26" s="45"/>
      <c r="C26" s="45"/>
      <c r="D26" s="4"/>
      <c r="E26" s="46"/>
      <c r="F26" s="46"/>
      <c r="G26" s="46"/>
      <c r="H26" s="46"/>
      <c r="I26" s="46"/>
      <c r="J26" s="46"/>
    </row>
  </sheetData>
  <mergeCells count="52">
    <mergeCell ref="A1:K2"/>
    <mergeCell ref="C4:F4"/>
    <mergeCell ref="C6:F6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CW Executive Expense Claims Report.xlsx]dropdown lists'!#REF!</xm:f>
          </x14:formula1>
          <xm:sqref>G14:J26</xm:sqref>
        </x14:dataValidation>
        <x14:dataValidation type="list" allowBlank="1" showInputMessage="1" showErrorMessage="1">
          <x14:formula1>
            <xm:f>'[BPSAA Q4 CW Executive Expense Claims Report.xlsx]dropdown lists'!#REF!</xm:f>
          </x14:formula1>
          <xm:sqref>E14:F26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CW Executive Expense Claims Report - M. Krakower.xlsx]dropdown lists'!#REF!</xm:f>
          </x14:formula1>
          <xm:sqref>G12:J13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CW Executive Expense Claims Report - M. Krakower.xlsx]dropdown lists'!#REF!</xm:f>
          </x14:formula1>
          <xm:sqref>E12:F13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2" sqref="D12:D17"/>
    </sheetView>
  </sheetViews>
  <sheetFormatPr defaultRowHeight="14.4" x14ac:dyDescent="0.3"/>
  <cols>
    <col min="1" max="1" width="3.44140625" customWidth="1"/>
    <col min="6" max="6" width="18" customWidth="1"/>
    <col min="11" max="11" width="0.6640625" customWidth="1"/>
  </cols>
  <sheetData>
    <row r="1" spans="1:11" ht="14.4" customHeight="1" x14ac:dyDescent="0.3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51.75" customHeigh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4" spans="1:11" ht="14.4" customHeight="1" x14ac:dyDescent="0.3">
      <c r="B4" s="7" t="s">
        <v>0</v>
      </c>
      <c r="C4" s="27" t="s">
        <v>28</v>
      </c>
      <c r="D4" s="28"/>
      <c r="E4" s="28"/>
      <c r="F4" s="28"/>
    </row>
    <row r="5" spans="1:11" x14ac:dyDescent="0.3">
      <c r="B5" s="7"/>
      <c r="C5" s="12"/>
      <c r="D5" s="11"/>
      <c r="E5" s="11"/>
      <c r="F5" s="11"/>
    </row>
    <row r="6" spans="1:11" x14ac:dyDescent="0.3">
      <c r="B6" s="2" t="s">
        <v>1</v>
      </c>
      <c r="C6" t="s">
        <v>29</v>
      </c>
    </row>
    <row r="7" spans="1:11" x14ac:dyDescent="0.3">
      <c r="B7" s="2"/>
    </row>
    <row r="8" spans="1:11" x14ac:dyDescent="0.3">
      <c r="B8" s="2" t="s">
        <v>2</v>
      </c>
      <c r="D8" s="29" t="s">
        <v>30</v>
      </c>
      <c r="E8" s="29"/>
      <c r="F8" s="29"/>
    </row>
    <row r="11" spans="1:11" x14ac:dyDescent="0.3">
      <c r="A11" s="2"/>
      <c r="B11" s="30" t="s">
        <v>3</v>
      </c>
      <c r="C11" s="30"/>
      <c r="D11" s="6" t="s">
        <v>4</v>
      </c>
      <c r="E11" s="30" t="s">
        <v>5</v>
      </c>
      <c r="F11" s="30"/>
      <c r="G11" s="30" t="s">
        <v>6</v>
      </c>
      <c r="H11" s="30"/>
      <c r="I11" s="30"/>
      <c r="J11" s="30"/>
      <c r="K11" s="2"/>
    </row>
    <row r="12" spans="1:11" x14ac:dyDescent="0.3">
      <c r="B12" s="23">
        <v>45034</v>
      </c>
      <c r="C12" s="24"/>
      <c r="D12" s="16">
        <f>150*0.4</f>
        <v>60</v>
      </c>
      <c r="E12" s="25" t="s">
        <v>7</v>
      </c>
      <c r="F12" s="25"/>
      <c r="G12" s="25" t="s">
        <v>35</v>
      </c>
      <c r="H12" s="25"/>
      <c r="I12" s="25"/>
      <c r="J12" s="25"/>
    </row>
    <row r="13" spans="1:11" x14ac:dyDescent="0.3">
      <c r="B13" s="23">
        <v>45035</v>
      </c>
      <c r="C13" s="24"/>
      <c r="D13" s="16">
        <f>150*0.4</f>
        <v>60</v>
      </c>
      <c r="E13" s="25" t="s">
        <v>7</v>
      </c>
      <c r="F13" s="25"/>
      <c r="G13" s="25" t="s">
        <v>35</v>
      </c>
      <c r="H13" s="25"/>
      <c r="I13" s="25"/>
      <c r="J13" s="25"/>
    </row>
    <row r="14" spans="1:11" x14ac:dyDescent="0.3">
      <c r="B14" s="23">
        <v>45036</v>
      </c>
      <c r="C14" s="24"/>
      <c r="D14" s="16">
        <f>150*0.4</f>
        <v>60</v>
      </c>
      <c r="E14" s="25" t="s">
        <v>7</v>
      </c>
      <c r="F14" s="25"/>
      <c r="G14" s="25" t="s">
        <v>35</v>
      </c>
      <c r="H14" s="25"/>
      <c r="I14" s="25"/>
      <c r="J14" s="25"/>
    </row>
    <row r="15" spans="1:11" x14ac:dyDescent="0.3">
      <c r="B15" s="23">
        <v>45043</v>
      </c>
      <c r="C15" s="24"/>
      <c r="D15" s="16">
        <v>102</v>
      </c>
      <c r="E15" s="25" t="s">
        <v>32</v>
      </c>
      <c r="F15" s="25"/>
      <c r="G15" s="25" t="s">
        <v>13</v>
      </c>
      <c r="H15" s="25"/>
      <c r="I15" s="25"/>
      <c r="J15" s="25"/>
    </row>
    <row r="16" spans="1:11" x14ac:dyDescent="0.3">
      <c r="B16" s="23">
        <v>45058</v>
      </c>
      <c r="C16" s="24"/>
      <c r="D16" s="16">
        <f>276*0.4</f>
        <v>110.4</v>
      </c>
      <c r="E16" s="25" t="s">
        <v>7</v>
      </c>
      <c r="F16" s="25"/>
      <c r="G16" s="25" t="s">
        <v>12</v>
      </c>
      <c r="H16" s="25"/>
      <c r="I16" s="25"/>
      <c r="J16" s="25"/>
    </row>
    <row r="17" spans="2:10" x14ac:dyDescent="0.3">
      <c r="B17" s="23">
        <v>45065</v>
      </c>
      <c r="C17" s="24"/>
      <c r="D17" s="16">
        <f>426*0.4</f>
        <v>170.4</v>
      </c>
      <c r="E17" s="25" t="s">
        <v>7</v>
      </c>
      <c r="F17" s="25"/>
      <c r="G17" s="25" t="s">
        <v>11</v>
      </c>
      <c r="H17" s="25"/>
      <c r="I17" s="25"/>
      <c r="J17" s="25"/>
    </row>
    <row r="18" spans="2:10" x14ac:dyDescent="0.3">
      <c r="B18" s="38"/>
      <c r="C18" s="38"/>
      <c r="D18" s="17"/>
      <c r="E18" s="35"/>
      <c r="F18" s="35"/>
      <c r="G18" s="35"/>
      <c r="H18" s="35"/>
      <c r="I18" s="35"/>
      <c r="J18" s="35"/>
    </row>
    <row r="19" spans="2:10" x14ac:dyDescent="0.3">
      <c r="B19" s="55"/>
      <c r="C19" s="34"/>
      <c r="D19" s="18"/>
      <c r="E19" s="35"/>
      <c r="F19" s="35"/>
      <c r="G19" s="35"/>
      <c r="H19" s="35"/>
      <c r="I19" s="35"/>
      <c r="J19" s="35"/>
    </row>
    <row r="20" spans="2:10" x14ac:dyDescent="0.3">
      <c r="B20" s="36"/>
      <c r="C20" s="36"/>
      <c r="D20" s="18"/>
      <c r="E20" s="35"/>
      <c r="F20" s="35"/>
      <c r="G20" s="35"/>
      <c r="H20" s="35"/>
      <c r="I20" s="35"/>
      <c r="J20" s="35"/>
    </row>
    <row r="21" spans="2:10" x14ac:dyDescent="0.3">
      <c r="B21" s="36"/>
      <c r="C21" s="36"/>
      <c r="D21" s="18"/>
      <c r="E21" s="35"/>
      <c r="F21" s="35"/>
      <c r="G21" s="35"/>
      <c r="H21" s="35"/>
      <c r="I21" s="35"/>
      <c r="J21" s="35"/>
    </row>
    <row r="22" spans="2:10" x14ac:dyDescent="0.3">
      <c r="B22" s="34"/>
      <c r="C22" s="34"/>
      <c r="D22" s="18"/>
      <c r="E22" s="35"/>
      <c r="F22" s="35"/>
      <c r="G22" s="35"/>
      <c r="H22" s="35"/>
      <c r="I22" s="35"/>
      <c r="J22" s="35"/>
    </row>
    <row r="23" spans="2:10" x14ac:dyDescent="0.3">
      <c r="B23" s="34"/>
      <c r="C23" s="34"/>
      <c r="D23" s="18"/>
      <c r="E23" s="34"/>
      <c r="F23" s="34"/>
      <c r="G23" s="35"/>
      <c r="H23" s="35"/>
      <c r="I23" s="35"/>
      <c r="J23" s="35"/>
    </row>
    <row r="24" spans="2:10" x14ac:dyDescent="0.3">
      <c r="B24" s="34"/>
      <c r="C24" s="34"/>
      <c r="D24" s="18"/>
      <c r="E24" s="35"/>
      <c r="F24" s="35"/>
      <c r="G24" s="35"/>
      <c r="H24" s="35"/>
      <c r="I24" s="35"/>
      <c r="J24" s="35"/>
    </row>
    <row r="25" spans="2:10" x14ac:dyDescent="0.3">
      <c r="B25" s="34"/>
      <c r="C25" s="34"/>
      <c r="D25" s="18"/>
      <c r="E25" s="35"/>
      <c r="F25" s="35"/>
      <c r="G25" s="35"/>
      <c r="H25" s="35"/>
      <c r="I25" s="35"/>
      <c r="J25" s="35"/>
    </row>
    <row r="26" spans="2:10" x14ac:dyDescent="0.3">
      <c r="B26" s="34"/>
      <c r="C26" s="34"/>
      <c r="D26" s="18"/>
      <c r="E26" s="35"/>
      <c r="F26" s="35"/>
      <c r="G26" s="35"/>
      <c r="H26" s="35"/>
      <c r="I26" s="35"/>
      <c r="J26" s="35"/>
    </row>
  </sheetData>
  <mergeCells count="51">
    <mergeCell ref="A1:K2"/>
    <mergeCell ref="C4:F4"/>
    <mergeCell ref="D8:F8"/>
    <mergeCell ref="B11:C11"/>
    <mergeCell ref="E11:F11"/>
    <mergeCell ref="G11:J11"/>
    <mergeCell ref="B12:C12"/>
    <mergeCell ref="E12:F12"/>
    <mergeCell ref="G12:J12"/>
    <mergeCell ref="B13:C13"/>
    <mergeCell ref="E13:F13"/>
    <mergeCell ref="G13:J13"/>
    <mergeCell ref="B14:C14"/>
    <mergeCell ref="E14:F14"/>
    <mergeCell ref="G14:J14"/>
    <mergeCell ref="B15:C15"/>
    <mergeCell ref="E15:F15"/>
    <mergeCell ref="G15:J15"/>
    <mergeCell ref="B16:C16"/>
    <mergeCell ref="E16:F16"/>
    <mergeCell ref="G16:J16"/>
    <mergeCell ref="B17:C17"/>
    <mergeCell ref="E17:F17"/>
    <mergeCell ref="G17:J17"/>
    <mergeCell ref="B18:C18"/>
    <mergeCell ref="E18:F18"/>
    <mergeCell ref="G18:J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  <mergeCell ref="B26:C26"/>
    <mergeCell ref="E26:F26"/>
    <mergeCell ref="G26:J26"/>
    <mergeCell ref="B24:C24"/>
    <mergeCell ref="E24:F24"/>
    <mergeCell ref="G24:J24"/>
    <mergeCell ref="B25:C25"/>
    <mergeCell ref="E25:F25"/>
    <mergeCell ref="G25:J2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'[BPSAA Q4 SE 2 Executive Expense Claims Report.xlsx]dropdown lists'!#REF!</xm:f>
          </x14:formula1>
          <xm:sqref>G19:J26</xm:sqref>
        </x14:dataValidation>
        <x14:dataValidation type="list" allowBlank="1" showInputMessage="1" showErrorMessage="1">
          <x14:formula1>
            <xm:f>'[BPSAA Q4 SE 2 Executive Expense Claims Report.xlsx]dropdown lists'!#REF!</xm:f>
          </x14:formula1>
          <xm:sqref>E19:F26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SE 1 Executive Expense Claims Report - L Tweedy.xlsx]dropdown lists'!#REF!</xm:f>
          </x14:formula1>
          <xm:sqref>E12:F18</xm:sqref>
        </x14:dataValidation>
        <x14:dataValidation type="list" allowBlank="1" showInputMessage="1" showErrorMessage="1">
          <x14:formula1>
            <xm:f>'https://membersportal.hssontario.ca/hccss/Finance/Shared Documents/Fiscal 2023-24/Consolidated MOH Requests/BPSAA Board and Executive Expenses/Q1/[BPSAA Q1 2023-24 SE 1 Executive Expense Claims Report - L Tweedy.xlsx]dropdown lists'!#REF!</xm:f>
          </x14:formula1>
          <xm:sqref>G12:J18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B390D7754E44A04F9760B80466A7" ma:contentTypeVersion="0" ma:contentTypeDescription="Create a new document." ma:contentTypeScope="" ma:versionID="2a8289ef8de0490cbfa9853deddb58c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5AB898-5905-4CD4-8B25-3F457CD67554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64852B9E-A7BE-44D1-8563-627B38BEAA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B2C364-024B-412A-8280-4066C924EF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C. Martineau</vt:lpstr>
      <vt:lpstr>L. Burden</vt:lpstr>
      <vt:lpstr>K.Dschankilic</vt:lpstr>
      <vt:lpstr>B. Bell</vt:lpstr>
      <vt:lpstr>M. Krakower</vt:lpstr>
      <vt:lpstr>L. Tweedy</vt:lpstr>
      <vt:lpstr>'L. Burden'!Print_Area</vt:lpstr>
    </vt:vector>
  </TitlesOfParts>
  <Company>Health Shared Services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Dashnay, Sheryl</dc:creator>
  <cp:lastModifiedBy>Gordon, Linda</cp:lastModifiedBy>
  <cp:lastPrinted>2023-01-30T18:34:41Z</cp:lastPrinted>
  <dcterms:created xsi:type="dcterms:W3CDTF">2023-01-30T17:17:08Z</dcterms:created>
  <dcterms:modified xsi:type="dcterms:W3CDTF">2023-07-25T18:08:08Z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0x010100DAC9B390D7754E44A04F9760B80466A7</vt:lpwstr>
  </property>
</Properties>
</file>